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E110A8D8-A3A2-4CB2-A56B-0805AB2DB28A}"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<sst xmlns="http://schemas.openxmlformats.org/spreadsheetml/2006/main" count="1743" uniqueCount="1174">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</sst>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K10" sqref="K10:L10"/>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264</v>
      </c>
      <c r="B10" s="149"/>
      <c r="C10" s="149"/>
      <c r="D10" s="145" t="str">
        <f>VLOOKUP(A10,listado,2,0)</f>
        <v>Técnico/a 1</v>
      </c>
      <c r="E10" s="145"/>
      <c r="F10" s="145"/>
      <c r="G10" s="182" t="str">
        <f>VLOOKUP(A10,listado,3,0)</f>
        <v>Trazadista de Carreteras</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85.2" customHeight="1">
      <c r="A13" s="155" t="str">
        <f>VLOOKUP(A10,listado,5,0)</f>
        <v xml:space="preserve">AutoCAD. Istram. </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10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8 años de experiencia global  en el sector de la Ingeniería / Consultoría del Transporte.</v>
      </c>
      <c r="C20" s="115"/>
      <c r="D20" s="115"/>
      <c r="E20" s="115"/>
      <c r="F20" s="115"/>
      <c r="G20" s="115"/>
      <c r="H20" s="115"/>
      <c r="I20" s="62"/>
      <c r="J20" s="95"/>
      <c r="K20" s="95"/>
      <c r="L20" s="96"/>
    </row>
    <row r="21" spans="1:12" s="2" customFormat="1" ht="60" customHeight="1" thickBot="1">
      <c r="A21" s="49" t="s">
        <v>39</v>
      </c>
      <c r="B21" s="112" t="str">
        <f>VLOOKUP(A10,listado,8,0)</f>
        <v>Al menos 8 años de experiencia en trazado de infraestructuras viales.</v>
      </c>
      <c r="C21" s="112"/>
      <c r="D21" s="112"/>
      <c r="E21" s="112"/>
      <c r="F21" s="112"/>
      <c r="G21" s="112"/>
      <c r="H21" s="112"/>
      <c r="I21" s="62"/>
      <c r="J21" s="95"/>
      <c r="K21" s="95"/>
      <c r="L21" s="96"/>
    </row>
    <row r="22" spans="1:12" s="2" customFormat="1" ht="60" customHeight="1" thickBot="1">
      <c r="A22" s="49" t="s">
        <v>40</v>
      </c>
      <c r="B22" s="112" t="str">
        <f>VLOOKUP(A10,listado,9,0)</f>
        <v>Al menos 5 años en las funciones enumeradas en el apartado 1.14</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Participación en, al menos, 1 proyecto con metodología BIM.</v>
      </c>
      <c r="B24" s="98"/>
      <c r="C24" s="98"/>
      <c r="D24" s="98"/>
      <c r="E24" s="98"/>
      <c r="F24" s="98"/>
      <c r="G24" s="98"/>
      <c r="H24" s="99"/>
      <c r="I24" s="62"/>
      <c r="J24" s="95"/>
      <c r="K24" s="95"/>
      <c r="L24" s="96"/>
    </row>
    <row r="25" spans="1:12" s="2" customFormat="1" ht="49.8" customHeight="1" thickBot="1">
      <c r="A25" s="97" t="str">
        <f>VLOOKUP(A10,listado,11,0)</f>
        <v xml:space="preserve">Participación en, al menos, 1 proyecto internacional. </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Dl0BTFRCnDe68l3c0jvS1M7Gn3jORSVezXH3kFwucfXJl1FiF6Fk4yZRTApmVA9cSUwZQoP+nCuyVOLAqeNj6A==" saltValue="H5cPPQj0fQCTJWYjQOYqqg=="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Julia Bueno de Bien</cp:lastModifiedBy>
  <cp:lastPrinted>2022-07-21T16:14:36Z</cp:lastPrinted>
  <dcterms:created xsi:type="dcterms:W3CDTF">2022-04-04T08:15:52Z</dcterms:created>
  <dcterms:modified xsi:type="dcterms:W3CDTF">2024-04-26T08:18:51Z</dcterms:modified>
</cp:coreProperties>
</file>